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1.05.20" sheetId="1" r:id="rId1"/>
  </sheets>
  <definedNames>
    <definedName name="_xlnm.Print_Area" localSheetId="0">'11.05.20'!$A$3:$M$60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0" i="1"/>
  <c r="C59"/>
  <c r="C58"/>
  <c r="C57"/>
  <c r="C56"/>
  <c r="C55"/>
  <c r="C54"/>
  <c r="C53"/>
  <c r="C51"/>
  <c r="C50"/>
  <c r="C49"/>
  <c r="C47"/>
  <c r="C46"/>
  <c r="C44"/>
  <c r="C43"/>
  <c r="C42"/>
  <c r="C41"/>
  <c r="C38"/>
  <c r="C37"/>
  <c r="C36"/>
  <c r="C35"/>
  <c r="C34"/>
  <c r="C31"/>
  <c r="C30"/>
  <c r="C28"/>
  <c r="C25"/>
  <c r="C23"/>
  <c r="C22"/>
  <c r="C21"/>
  <c r="C20"/>
  <c r="C19"/>
  <c r="C18"/>
  <c r="C17"/>
  <c r="C16"/>
  <c r="C15"/>
  <c r="C14"/>
  <c r="C13"/>
  <c r="C12"/>
  <c r="H39" l="1"/>
  <c r="C39" s="1"/>
  <c r="H33"/>
  <c r="C33" s="1"/>
  <c r="H32"/>
  <c r="C32" s="1"/>
  <c r="H29"/>
  <c r="C29" s="1"/>
  <c r="H27"/>
  <c r="C27" s="1"/>
  <c r="H26"/>
  <c r="C26" s="1"/>
  <c r="H24"/>
  <c r="C24" s="1"/>
  <c r="H11"/>
  <c r="C11" s="1"/>
  <c r="H10"/>
  <c r="C10" s="1"/>
  <c r="H9"/>
  <c r="C9" s="1"/>
  <c r="H8"/>
  <c r="C8" s="1"/>
  <c r="J52" l="1"/>
  <c r="C52" s="1"/>
  <c r="J48"/>
  <c r="C48" s="1"/>
  <c r="J45"/>
  <c r="C45" s="1"/>
  <c r="E56" l="1"/>
  <c r="E57"/>
  <c r="E58"/>
  <c r="E59"/>
  <c r="E60"/>
  <c r="E55" l="1"/>
  <c r="E54"/>
  <c r="E53"/>
  <c r="E52"/>
  <c r="E51"/>
  <c r="E21"/>
  <c r="E34" l="1"/>
  <c r="E42" l="1"/>
  <c r="E43"/>
  <c r="E44"/>
  <c r="E45"/>
  <c r="E46"/>
  <c r="E47"/>
  <c r="E48"/>
  <c r="E49"/>
  <c r="E50"/>
  <c r="E41"/>
  <c r="E9"/>
  <c r="E12"/>
  <c r="E13"/>
  <c r="E14"/>
  <c r="E15"/>
  <c r="E16"/>
  <c r="E17"/>
  <c r="E22"/>
  <c r="E23"/>
  <c r="E25"/>
  <c r="E32"/>
  <c r="E35"/>
  <c r="E36"/>
  <c r="E37"/>
  <c r="E38"/>
  <c r="E39"/>
  <c r="E33" l="1"/>
  <c r="E31"/>
  <c r="E30"/>
  <c r="E29"/>
  <c r="E28"/>
  <c r="E24"/>
  <c r="E11"/>
  <c r="E10"/>
  <c r="E20"/>
  <c r="E19"/>
  <c r="E27" l="1"/>
  <c r="E18"/>
  <c r="E8"/>
  <c r="E26"/>
</calcChain>
</file>

<file path=xl/sharedStrings.xml><?xml version="1.0" encoding="utf-8"?>
<sst xmlns="http://schemas.openxmlformats.org/spreadsheetml/2006/main" count="79" uniqueCount="76">
  <si>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</si>
  <si>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</si>
  <si>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</si>
  <si>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</si>
  <si>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</si>
  <si>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</si>
  <si>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</si>
  <si>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</si>
  <si>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</si>
  <si>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</si>
  <si>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</si>
  <si>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</si>
  <si>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</si>
  <si>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</si>
  <si>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</si>
  <si>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</si>
  <si>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</si>
  <si>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</si>
  <si>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</si>
  <si>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</si>
  <si>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</si>
  <si>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</si>
  <si>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</si>
  <si>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</si>
  <si>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</si>
  <si>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</si>
  <si>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</si>
  <si>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</si>
  <si>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</si>
  <si>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</si>
  <si>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</si>
  <si>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</si>
  <si>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</si>
  <si>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</si>
  <si>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Смесь детская (заменитель грудного молока), кг</t>
  </si>
  <si>
    <t>Санитарно-гигиеническая маска, шт</t>
  </si>
  <si>
    <t>Антисептик для рук, 50 мл</t>
  </si>
  <si>
    <t>Антисептик для рук, 1 л.</t>
  </si>
  <si>
    <t>Мыло туалетное, 100 г</t>
  </si>
  <si>
    <t>Мыло хозяйственное, 200 г</t>
  </si>
  <si>
    <t>Паста зубная, шт., 75 гр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</si>
  <si>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</si>
  <si>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</si>
  <si>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</si>
  <si>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</si>
  <si>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</si>
  <si>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</si>
  <si>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Гигиенические прокладки, уп. (ежедневные 10 шт)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</si>
  <si>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</si>
  <si>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</si>
  <si>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</si>
  <si>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</si>
  <si>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</si>
  <si>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</si>
  <si>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</si>
  <si>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</si>
  <si>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</si>
  <si>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ИП Бураев А.В. магазин "Ветер"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</si>
  <si>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</si>
  <si>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</si>
  <si>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</si>
  <si>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</si>
  <si>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</si>
  <si>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</si>
  <si>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</si>
  <si>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</si>
  <si>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</si>
  <si>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</si>
  <si>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</si>
  <si>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</si>
  <si>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Непродовольственные товары</t>
  </si>
  <si>
    <t>Продовольственные товары</t>
  </si>
  <si>
    <t>Пеленка для новорожденного ситцевая, шт**</t>
  </si>
  <si>
    <t>изменение розничной цены в магазине "Продукты" с.п. Шеркалы</t>
  </si>
  <si>
    <t>поступление товара в магазине "Продукты" с.п. Шеркалы</t>
  </si>
  <si>
    <t>изменение розничной цены в магазине "Магнит" г.п. Талинка,  поступление товара в магазине "Продукты" с.п. Шеркалы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</si>
</sst>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0" xfId="0" applyFont="1" applyFill="1"/>
    <xf numFmtId="2" fontId="11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0" fontId="12" fillId="0" borderId="0" xfId="0" applyFont="1" applyFill="1"/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9" fontId="8" fillId="0" borderId="1" xfId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wrapText="1"/>
    </xf>
    <xf numFmtId="9" fontId="8" fillId="0" borderId="1" xfId="1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center" vertical="center" wrapText="1"/>
    </xf>
    <xf numFmtId="9" fontId="8" fillId="0" borderId="1" xfId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horizontal="right" wrapText="1"/>
    </xf>
    <xf numFmtId="2" fontId="8" fillId="0" borderId="1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9" fontId="13" fillId="6" borderId="1" xfId="1" applyFont="1" applyFill="1" applyBorder="1" applyAlignment="1">
      <alignment horizontal="center" vertical="center" wrapText="1"/>
    </xf>
    <xf numFmtId="2" fontId="13" fillId="6" borderId="1" xfId="0" applyNumberFormat="1" applyFont="1" applyFill="1" applyBorder="1" applyAlignment="1">
      <alignment wrapText="1"/>
    </xf>
    <xf numFmtId="9" fontId="13" fillId="6" borderId="1" xfId="1" applyNumberFormat="1" applyFont="1" applyFill="1" applyBorder="1" applyAlignment="1">
      <alignment horizontal="center" vertical="center" wrapText="1"/>
    </xf>
    <xf numFmtId="2" fontId="13" fillId="6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view="pageBreakPreview" topLeftCell="E3" zoomScale="40" zoomScaleNormal="55" zoomScaleSheetLayoutView="40" zoomScalePageLayoutView="75" workbookViewId="0">
      <selection activeCell="L6" sqref="L6"/>
    </sheetView>
  </sheetViews>
  <sheetFormatPr defaultRowHeight="21"/>
  <cols>
    <col min="1" max="1" width="6.5703125" style="1" customWidth="1"/>
    <col min="2" max="2" width="74.42578125" style="7" customWidth="1"/>
    <col min="3" max="5" width="32.5703125" style="24" customWidth="1"/>
    <col min="6" max="6" width="56.28515625" style="25" customWidth="1"/>
    <col min="7" max="9" width="31" style="24" customWidth="1"/>
    <col min="10" max="10" width="35.28515625" style="24" customWidth="1"/>
    <col min="11" max="11" width="31" style="24" customWidth="1"/>
    <col min="12" max="12" width="35.7109375" style="24" customWidth="1"/>
    <col min="13" max="13" width="31" style="24" customWidth="1"/>
    <col min="14" max="14" width="27.42578125" style="21" customWidth="1"/>
    <col min="15" max="1030" width="8.7109375" customWidth="1"/>
  </cols>
  <sheetData>
    <row r="1" spans="1:14" ht="24.75" hidden="1" customHeight="1"/>
    <row r="2" spans="1:14" ht="24.75" hidden="1" customHeight="1"/>
    <row r="3" spans="1:14" ht="24.75" customHeight="1">
      <c r="B3" s="13" t="s">
        <v>50</v>
      </c>
    </row>
    <row r="4" spans="1:14" ht="20.25" customHeight="1">
      <c r="A4" s="6"/>
      <c r="B4" s="14"/>
      <c r="C4" s="26">
        <v>43962</v>
      </c>
      <c r="D4" s="26">
        <v>43961</v>
      </c>
      <c r="E4" s="27"/>
      <c r="F4" s="60" t="s">
        <v>0</v>
      </c>
      <c r="G4" s="45">
        <v>1</v>
      </c>
      <c r="H4" s="28">
        <v>2</v>
      </c>
      <c r="I4" s="28">
        <v>3</v>
      </c>
      <c r="J4" s="28">
        <v>4</v>
      </c>
      <c r="K4" s="28">
        <v>5</v>
      </c>
      <c r="L4" s="27">
        <v>6</v>
      </c>
      <c r="M4" s="28">
        <v>8</v>
      </c>
    </row>
    <row r="5" spans="1:14" ht="42.75" customHeight="1">
      <c r="A5" s="55" t="s">
        <v>1</v>
      </c>
      <c r="B5" s="56" t="s">
        <v>2</v>
      </c>
      <c r="C5" s="57" t="s">
        <v>3</v>
      </c>
      <c r="D5" s="57" t="s">
        <v>3</v>
      </c>
      <c r="E5" s="57" t="s">
        <v>65</v>
      </c>
      <c r="F5" s="60"/>
      <c r="G5" s="49" t="s">
        <v>56</v>
      </c>
      <c r="H5" s="40" t="s">
        <v>53</v>
      </c>
      <c r="I5" s="46" t="s">
        <v>55</v>
      </c>
      <c r="J5" s="58" t="s">
        <v>66</v>
      </c>
      <c r="K5" s="59"/>
      <c r="L5" s="40" t="s">
        <v>52</v>
      </c>
      <c r="M5" s="40" t="s">
        <v>54</v>
      </c>
    </row>
    <row r="6" spans="1:14" ht="92.25" customHeight="1">
      <c r="A6" s="55"/>
      <c r="B6" s="56"/>
      <c r="C6" s="57"/>
      <c r="D6" s="57"/>
      <c r="E6" s="57"/>
      <c r="F6" s="60"/>
      <c r="G6" s="47" t="s">
        <v>69</v>
      </c>
      <c r="H6" s="47" t="s">
        <v>67</v>
      </c>
      <c r="I6" s="47" t="s">
        <v>68</v>
      </c>
      <c r="J6" s="48" t="s">
        <v>51</v>
      </c>
      <c r="K6" s="48" t="s">
        <v>63</v>
      </c>
      <c r="L6" s="48" t="s">
        <v>64</v>
      </c>
      <c r="M6" s="48" t="s">
        <v>57</v>
      </c>
    </row>
    <row r="7" spans="1:14" ht="22.5" customHeight="1">
      <c r="A7" s="8"/>
      <c r="B7" s="19" t="s">
        <v>71</v>
      </c>
      <c r="C7" s="41"/>
      <c r="D7" s="41"/>
      <c r="E7" s="44"/>
      <c r="F7" s="50"/>
      <c r="G7" s="29"/>
      <c r="H7" s="48"/>
      <c r="I7" s="48"/>
      <c r="J7" s="48"/>
      <c r="K7" s="48"/>
      <c r="L7" s="48"/>
      <c r="M7" s="48"/>
    </row>
    <row r="8" spans="1:14" ht="26.25">
      <c r="A8" s="2">
        <v>1</v>
      </c>
      <c r="B8" s="10" t="s">
        <v>4</v>
      </c>
      <c r="C8" s="30">
        <f>AVERAGE(G8:M8)</f>
        <v>243.89493177387916</v>
      </c>
      <c r="D8" s="30">
        <v>243.89493177387916</v>
      </c>
      <c r="E8" s="31">
        <f>C8/D8</f>
        <v>1</v>
      </c>
      <c r="F8" s="23"/>
      <c r="G8" s="30">
        <v>207.86</v>
      </c>
      <c r="H8" s="30">
        <f>89.9/0.36</f>
        <v>249.72222222222226</v>
      </c>
      <c r="I8" s="30">
        <v>286.83999999999997</v>
      </c>
      <c r="J8" s="30">
        <v>315.78947368421052</v>
      </c>
      <c r="K8" s="30"/>
      <c r="L8" s="32">
        <v>140</v>
      </c>
      <c r="M8" s="32">
        <v>263.15789473684208</v>
      </c>
    </row>
    <row r="9" spans="1:14" s="4" customFormat="1" ht="26.25">
      <c r="A9" s="3">
        <v>2</v>
      </c>
      <c r="B9" s="15" t="s">
        <v>5</v>
      </c>
      <c r="C9" s="30">
        <f>AVERAGE(G9:M9)</f>
        <v>575.32333333333338</v>
      </c>
      <c r="D9" s="30">
        <v>575.32333333333338</v>
      </c>
      <c r="E9" s="31">
        <f t="shared" ref="E9:E39" si="0">C9/D9</f>
        <v>1</v>
      </c>
      <c r="F9" s="23"/>
      <c r="G9" s="30">
        <v>693.3</v>
      </c>
      <c r="H9" s="30">
        <f>159.9/0.3</f>
        <v>533</v>
      </c>
      <c r="I9" s="30">
        <v>499.67</v>
      </c>
      <c r="J9" s="30"/>
      <c r="K9" s="30"/>
      <c r="L9" s="32"/>
      <c r="M9" s="32"/>
      <c r="N9" s="22"/>
    </row>
    <row r="10" spans="1:14" s="4" customFormat="1" ht="26.25">
      <c r="A10" s="3">
        <v>3</v>
      </c>
      <c r="B10" s="15" t="s">
        <v>6</v>
      </c>
      <c r="C10" s="30">
        <f>AVERAGE(G10:M10)</f>
        <v>375.02447571533543</v>
      </c>
      <c r="D10" s="30">
        <v>375.02447571533543</v>
      </c>
      <c r="E10" s="31">
        <f t="shared" si="0"/>
        <v>1</v>
      </c>
      <c r="F10" s="23"/>
      <c r="G10" s="30">
        <v>292.27</v>
      </c>
      <c r="H10" s="30">
        <f>99.9/0.34</f>
        <v>293.8235294117647</v>
      </c>
      <c r="I10" s="30">
        <v>532.25</v>
      </c>
      <c r="J10" s="30">
        <v>497.04142011834318</v>
      </c>
      <c r="K10" s="30"/>
      <c r="L10" s="32">
        <v>330</v>
      </c>
      <c r="M10" s="32">
        <v>304.76190476190476</v>
      </c>
      <c r="N10" s="22"/>
    </row>
    <row r="11" spans="1:14" ht="45.75" customHeight="1">
      <c r="A11" s="2">
        <v>4</v>
      </c>
      <c r="B11" s="10" t="s">
        <v>7</v>
      </c>
      <c r="C11" s="30">
        <f t="shared" ref="C11:C39" si="1">AVERAGE(G11:M11)</f>
        <v>438.89401360544213</v>
      </c>
      <c r="D11" s="30">
        <v>438.89401360544213</v>
      </c>
      <c r="E11" s="31">
        <f t="shared" si="0"/>
        <v>1</v>
      </c>
      <c r="G11" s="30">
        <v>503.96</v>
      </c>
      <c r="H11" s="30">
        <f>79.9/0.25</f>
        <v>319.60000000000002</v>
      </c>
      <c r="I11" s="30">
        <v>519.6</v>
      </c>
      <c r="J11" s="30">
        <v>440</v>
      </c>
      <c r="K11" s="30"/>
      <c r="L11" s="32">
        <v>340</v>
      </c>
      <c r="M11" s="32">
        <v>510.20408163265307</v>
      </c>
    </row>
    <row r="12" spans="1:14" ht="34.5" customHeight="1">
      <c r="A12" s="2">
        <v>5</v>
      </c>
      <c r="B12" s="10" t="s">
        <v>8</v>
      </c>
      <c r="C12" s="30">
        <f t="shared" si="1"/>
        <v>46.798333333333325</v>
      </c>
      <c r="D12" s="30">
        <v>46.798333333333325</v>
      </c>
      <c r="E12" s="31">
        <f t="shared" si="0"/>
        <v>1</v>
      </c>
      <c r="F12" s="23"/>
      <c r="G12" s="30">
        <v>34.99</v>
      </c>
      <c r="H12" s="30">
        <v>44.9</v>
      </c>
      <c r="I12" s="30">
        <v>40.9</v>
      </c>
      <c r="J12" s="30">
        <v>50</v>
      </c>
      <c r="K12" s="30"/>
      <c r="L12" s="32">
        <v>55</v>
      </c>
      <c r="M12" s="32">
        <v>55</v>
      </c>
    </row>
    <row r="13" spans="1:14" ht="26.25">
      <c r="A13" s="2">
        <v>6</v>
      </c>
      <c r="B13" s="10" t="s">
        <v>9</v>
      </c>
      <c r="C13" s="30">
        <f t="shared" si="1"/>
        <v>58.957999999999991</v>
      </c>
      <c r="D13" s="30">
        <v>58.957999999999991</v>
      </c>
      <c r="E13" s="33">
        <f>C13/D13</f>
        <v>1</v>
      </c>
      <c r="G13" s="30">
        <v>59.99</v>
      </c>
      <c r="H13" s="38">
        <v>59.9</v>
      </c>
      <c r="I13" s="30">
        <v>54.9</v>
      </c>
      <c r="J13" s="30"/>
      <c r="K13" s="30"/>
      <c r="L13" s="32">
        <v>70</v>
      </c>
      <c r="M13" s="32">
        <v>50</v>
      </c>
    </row>
    <row r="14" spans="1:14" s="4" customFormat="1" ht="27.75" customHeight="1">
      <c r="A14" s="3">
        <v>7</v>
      </c>
      <c r="B14" s="15" t="s">
        <v>10</v>
      </c>
      <c r="C14" s="30" t="e">
        <f t="shared" si="1"/>
        <v>#DIV/0!</v>
      </c>
      <c r="D14" s="30" t="e">
        <v>#DIV/0!</v>
      </c>
      <c r="E14" s="31" t="e">
        <f t="shared" si="0"/>
        <v>#DIV/0!</v>
      </c>
      <c r="F14" s="34"/>
      <c r="G14" s="30"/>
      <c r="H14" s="30"/>
      <c r="I14" s="30"/>
      <c r="J14" s="30"/>
      <c r="K14" s="30"/>
      <c r="L14" s="32"/>
      <c r="M14" s="32"/>
      <c r="N14" s="22"/>
    </row>
    <row r="15" spans="1:14" s="4" customFormat="1" ht="27" customHeight="1">
      <c r="A15" s="3">
        <v>8</v>
      </c>
      <c r="B15" s="15" t="s">
        <v>11</v>
      </c>
      <c r="C15" s="30">
        <f>AVERAGE(G15:M15)</f>
        <v>350</v>
      </c>
      <c r="D15" s="30">
        <v>350</v>
      </c>
      <c r="E15" s="31">
        <f t="shared" si="0"/>
        <v>1</v>
      </c>
      <c r="F15" s="23"/>
      <c r="G15" s="30"/>
      <c r="H15" s="30"/>
      <c r="I15" s="30"/>
      <c r="J15" s="30"/>
      <c r="K15" s="30"/>
      <c r="L15" s="32"/>
      <c r="M15" s="32">
        <v>350</v>
      </c>
      <c r="N15" s="22"/>
    </row>
    <row r="16" spans="1:14" s="4" customFormat="1" ht="40.5">
      <c r="A16" s="3">
        <v>9</v>
      </c>
      <c r="B16" s="15" t="s">
        <v>12</v>
      </c>
      <c r="C16" s="30">
        <f>AVERAGE(G16:M16)</f>
        <v>178.29833333333332</v>
      </c>
      <c r="D16" s="30">
        <v>174.958</v>
      </c>
      <c r="E16" s="53">
        <f t="shared" si="0"/>
        <v>1.0190922011759012</v>
      </c>
      <c r="F16" s="23" t="s">
        <v>74</v>
      </c>
      <c r="G16" s="30">
        <v>149.99</v>
      </c>
      <c r="H16" s="30">
        <v>149.9</v>
      </c>
      <c r="I16" s="30">
        <v>109.9</v>
      </c>
      <c r="J16" s="30">
        <v>240</v>
      </c>
      <c r="K16" s="30"/>
      <c r="L16" s="52">
        <v>195</v>
      </c>
      <c r="M16" s="32">
        <v>225</v>
      </c>
      <c r="N16" s="22"/>
    </row>
    <row r="17" spans="1:14" s="4" customFormat="1" ht="26.25">
      <c r="A17" s="3">
        <v>10</v>
      </c>
      <c r="B17" s="15" t="s">
        <v>13</v>
      </c>
      <c r="C17" s="30">
        <f t="shared" si="1"/>
        <v>154.92999999999998</v>
      </c>
      <c r="D17" s="30">
        <v>154.92999999999998</v>
      </c>
      <c r="E17" s="31">
        <f t="shared" si="0"/>
        <v>1</v>
      </c>
      <c r="F17" s="23"/>
      <c r="G17" s="30">
        <v>114.99</v>
      </c>
      <c r="H17" s="30">
        <v>179.9</v>
      </c>
      <c r="I17" s="30">
        <v>169.9</v>
      </c>
      <c r="J17" s="30"/>
      <c r="K17" s="30"/>
      <c r="L17" s="32"/>
      <c r="M17" s="32"/>
      <c r="N17" s="22"/>
    </row>
    <row r="18" spans="1:14" s="4" customFormat="1" ht="26.25">
      <c r="A18" s="3">
        <v>11</v>
      </c>
      <c r="B18" s="15" t="s">
        <v>14</v>
      </c>
      <c r="C18" s="30">
        <f>AVERAGE(G18:M18)</f>
        <v>659.43000000000006</v>
      </c>
      <c r="D18" s="30">
        <v>659.43000000000006</v>
      </c>
      <c r="E18" s="31">
        <f t="shared" si="0"/>
        <v>1</v>
      </c>
      <c r="F18" s="23"/>
      <c r="G18" s="30">
        <v>766.61</v>
      </c>
      <c r="H18" s="30">
        <v>749.44</v>
      </c>
      <c r="I18" s="30">
        <v>721.67</v>
      </c>
      <c r="J18" s="30"/>
      <c r="K18" s="30"/>
      <c r="L18" s="32"/>
      <c r="M18" s="32">
        <v>400</v>
      </c>
      <c r="N18" s="22"/>
    </row>
    <row r="19" spans="1:14" s="4" customFormat="1" ht="26.25">
      <c r="A19" s="3">
        <v>12</v>
      </c>
      <c r="B19" s="15" t="s">
        <v>15</v>
      </c>
      <c r="C19" s="30">
        <f t="shared" si="1"/>
        <v>101.35000000000001</v>
      </c>
      <c r="D19" s="30">
        <v>101.35000000000001</v>
      </c>
      <c r="E19" s="33">
        <f t="shared" si="0"/>
        <v>1</v>
      </c>
      <c r="F19" s="23"/>
      <c r="G19" s="30">
        <v>91</v>
      </c>
      <c r="H19" s="30">
        <v>99.9</v>
      </c>
      <c r="I19" s="30">
        <v>112.2</v>
      </c>
      <c r="J19" s="30">
        <v>115</v>
      </c>
      <c r="K19" s="30"/>
      <c r="L19" s="32">
        <v>90</v>
      </c>
      <c r="M19" s="32">
        <v>100</v>
      </c>
      <c r="N19" s="22"/>
    </row>
    <row r="20" spans="1:14" s="4" customFormat="1" ht="26.25">
      <c r="A20" s="3">
        <v>13</v>
      </c>
      <c r="B20" s="15" t="s">
        <v>16</v>
      </c>
      <c r="C20" s="30">
        <f t="shared" si="1"/>
        <v>59.574999999999996</v>
      </c>
      <c r="D20" s="30">
        <v>59.574999999999996</v>
      </c>
      <c r="E20" s="31">
        <f t="shared" si="0"/>
        <v>1</v>
      </c>
      <c r="F20" s="23"/>
      <c r="G20" s="30">
        <v>46.99</v>
      </c>
      <c r="H20" s="30">
        <v>48.9</v>
      </c>
      <c r="I20" s="30">
        <v>46.56</v>
      </c>
      <c r="J20" s="30">
        <v>75</v>
      </c>
      <c r="K20" s="30"/>
      <c r="L20" s="32">
        <v>75</v>
      </c>
      <c r="M20" s="32">
        <v>65</v>
      </c>
      <c r="N20" s="22"/>
    </row>
    <row r="21" spans="1:14" s="4" customFormat="1" ht="40.5">
      <c r="A21" s="3">
        <v>14</v>
      </c>
      <c r="B21" s="15" t="s">
        <v>17</v>
      </c>
      <c r="C21" s="30">
        <f t="shared" si="1"/>
        <v>72.798333333333332</v>
      </c>
      <c r="D21" s="30">
        <v>71.957999999999998</v>
      </c>
      <c r="E21" s="53">
        <f t="shared" si="0"/>
        <v>1.01167810852627</v>
      </c>
      <c r="F21" s="23" t="s">
        <v>74</v>
      </c>
      <c r="G21" s="30">
        <v>54.99</v>
      </c>
      <c r="H21" s="30">
        <v>64.900000000000006</v>
      </c>
      <c r="I21" s="30">
        <v>59.9</v>
      </c>
      <c r="J21" s="30">
        <v>90</v>
      </c>
      <c r="K21" s="30"/>
      <c r="L21" s="52">
        <v>77</v>
      </c>
      <c r="M21" s="32">
        <v>90</v>
      </c>
      <c r="N21" s="22"/>
    </row>
    <row r="22" spans="1:14" s="4" customFormat="1" ht="26.25">
      <c r="A22" s="3">
        <v>15</v>
      </c>
      <c r="B22" s="15" t="s">
        <v>18</v>
      </c>
      <c r="C22" s="30">
        <f t="shared" si="1"/>
        <v>44.181666666666672</v>
      </c>
      <c r="D22" s="30">
        <v>44.181666666666672</v>
      </c>
      <c r="E22" s="31">
        <f t="shared" si="0"/>
        <v>1</v>
      </c>
      <c r="F22" s="23"/>
      <c r="G22" s="30">
        <v>33.99</v>
      </c>
      <c r="H22" s="30">
        <v>34.9</v>
      </c>
      <c r="I22" s="30">
        <v>33.200000000000003</v>
      </c>
      <c r="J22" s="30">
        <v>58</v>
      </c>
      <c r="K22" s="30"/>
      <c r="L22" s="32">
        <v>50</v>
      </c>
      <c r="M22" s="32">
        <v>55</v>
      </c>
      <c r="N22" s="22"/>
    </row>
    <row r="23" spans="1:14" s="4" customFormat="1" ht="40.5">
      <c r="A23" s="3">
        <v>16</v>
      </c>
      <c r="B23" s="15" t="s">
        <v>19</v>
      </c>
      <c r="C23" s="30">
        <f t="shared" si="1"/>
        <v>15.464999999999998</v>
      </c>
      <c r="D23" s="30">
        <v>14.557999999999998</v>
      </c>
      <c r="E23" s="51">
        <f>C23/D23</f>
        <v>1.0623025140816047</v>
      </c>
      <c r="F23" s="23" t="s">
        <v>74</v>
      </c>
      <c r="G23" s="30">
        <v>9.99</v>
      </c>
      <c r="H23" s="30">
        <v>16.899999999999999</v>
      </c>
      <c r="I23" s="30">
        <v>8.9</v>
      </c>
      <c r="J23" s="30">
        <v>20</v>
      </c>
      <c r="K23" s="30"/>
      <c r="L23" s="52">
        <v>20</v>
      </c>
      <c r="M23" s="32">
        <v>17</v>
      </c>
      <c r="N23" s="22"/>
    </row>
    <row r="24" spans="1:14" s="4" customFormat="1" ht="32.25" customHeight="1">
      <c r="A24" s="3">
        <v>17</v>
      </c>
      <c r="B24" s="15" t="s">
        <v>20</v>
      </c>
      <c r="C24" s="30">
        <f t="shared" si="1"/>
        <v>789.66</v>
      </c>
      <c r="D24" s="30">
        <v>789.66</v>
      </c>
      <c r="E24" s="31">
        <f t="shared" si="0"/>
        <v>1</v>
      </c>
      <c r="F24" s="23"/>
      <c r="G24" s="30">
        <v>479.96</v>
      </c>
      <c r="H24" s="30">
        <f>65.9/0.1</f>
        <v>659</v>
      </c>
      <c r="I24" s="30">
        <v>878</v>
      </c>
      <c r="J24" s="30">
        <v>696</v>
      </c>
      <c r="K24" s="30"/>
      <c r="L24" s="32">
        <v>875</v>
      </c>
      <c r="M24" s="32">
        <v>1150</v>
      </c>
      <c r="N24" s="22"/>
    </row>
    <row r="25" spans="1:14" s="4" customFormat="1" ht="28.5" customHeight="1">
      <c r="A25" s="3">
        <v>18</v>
      </c>
      <c r="B25" s="15" t="s">
        <v>58</v>
      </c>
      <c r="C25" s="30">
        <f t="shared" si="1"/>
        <v>45.266666666666673</v>
      </c>
      <c r="D25" s="30">
        <v>45.266666666666673</v>
      </c>
      <c r="E25" s="33">
        <f t="shared" si="0"/>
        <v>1</v>
      </c>
      <c r="F25" s="23"/>
      <c r="G25" s="30">
        <v>39.75</v>
      </c>
      <c r="H25" s="30">
        <v>44.9</v>
      </c>
      <c r="I25" s="30">
        <v>26.45</v>
      </c>
      <c r="J25" s="30">
        <v>64</v>
      </c>
      <c r="K25" s="30"/>
      <c r="L25" s="32">
        <v>39</v>
      </c>
      <c r="M25" s="32">
        <v>57.5</v>
      </c>
      <c r="N25" s="22"/>
    </row>
    <row r="26" spans="1:14" s="4" customFormat="1" ht="26.25">
      <c r="A26" s="3">
        <v>19</v>
      </c>
      <c r="B26" s="15" t="s">
        <v>21</v>
      </c>
      <c r="C26" s="30">
        <f t="shared" si="1"/>
        <v>61.813333333333333</v>
      </c>
      <c r="D26" s="30">
        <v>61.813333333333333</v>
      </c>
      <c r="E26" s="31">
        <f t="shared" si="0"/>
        <v>1</v>
      </c>
      <c r="F26" s="23"/>
      <c r="G26" s="30">
        <v>77.98</v>
      </c>
      <c r="H26" s="30">
        <f>33.9/0.5</f>
        <v>67.8</v>
      </c>
      <c r="I26" s="30">
        <v>57.6</v>
      </c>
      <c r="J26" s="30">
        <v>62.5</v>
      </c>
      <c r="K26" s="30"/>
      <c r="L26" s="32">
        <v>35</v>
      </c>
      <c r="M26" s="32">
        <v>70</v>
      </c>
      <c r="N26" s="22"/>
    </row>
    <row r="27" spans="1:14" s="4" customFormat="1" ht="45" customHeight="1">
      <c r="A27" s="3">
        <v>20</v>
      </c>
      <c r="B27" s="15" t="s">
        <v>22</v>
      </c>
      <c r="C27" s="30">
        <f t="shared" si="1"/>
        <v>56.330000000000005</v>
      </c>
      <c r="D27" s="30">
        <v>56.330000000000005</v>
      </c>
      <c r="E27" s="33">
        <f t="shared" si="0"/>
        <v>1</v>
      </c>
      <c r="F27" s="23"/>
      <c r="G27" s="30">
        <v>69.98</v>
      </c>
      <c r="H27" s="30">
        <f>27.9/0.5</f>
        <v>55.8</v>
      </c>
      <c r="I27" s="30">
        <v>52.2</v>
      </c>
      <c r="J27" s="30">
        <v>52.5</v>
      </c>
      <c r="K27" s="30"/>
      <c r="L27" s="32">
        <v>37.5</v>
      </c>
      <c r="M27" s="32">
        <v>70</v>
      </c>
      <c r="N27" s="22"/>
    </row>
    <row r="28" spans="1:14" s="4" customFormat="1" ht="30.75" customHeight="1">
      <c r="A28" s="3">
        <v>21</v>
      </c>
      <c r="B28" s="15" t="s">
        <v>23</v>
      </c>
      <c r="C28" s="30">
        <f t="shared" si="1"/>
        <v>88.97166666666665</v>
      </c>
      <c r="D28" s="30">
        <v>88.97166666666665</v>
      </c>
      <c r="E28" s="31">
        <f t="shared" si="0"/>
        <v>1</v>
      </c>
      <c r="F28" s="23"/>
      <c r="G28" s="30">
        <v>85.89</v>
      </c>
      <c r="H28" s="30">
        <v>87.38</v>
      </c>
      <c r="I28" s="30">
        <v>105.56</v>
      </c>
      <c r="J28" s="30">
        <v>110</v>
      </c>
      <c r="K28" s="30"/>
      <c r="L28" s="32">
        <v>65</v>
      </c>
      <c r="M28" s="32">
        <v>80</v>
      </c>
      <c r="N28" s="22"/>
    </row>
    <row r="29" spans="1:14" s="4" customFormat="1" ht="31.5" customHeight="1">
      <c r="A29" s="3">
        <v>22</v>
      </c>
      <c r="B29" s="15" t="s">
        <v>24</v>
      </c>
      <c r="C29" s="30">
        <f t="shared" si="1"/>
        <v>82.960833333333326</v>
      </c>
      <c r="D29" s="30">
        <v>82.960833333333326</v>
      </c>
      <c r="E29" s="31">
        <f t="shared" si="0"/>
        <v>1</v>
      </c>
      <c r="F29" s="23"/>
      <c r="G29" s="30">
        <v>59.89</v>
      </c>
      <c r="H29" s="30">
        <f>89.9/0.8</f>
        <v>112.375</v>
      </c>
      <c r="I29" s="30">
        <v>45.5</v>
      </c>
      <c r="J29" s="30">
        <v>110</v>
      </c>
      <c r="K29" s="30"/>
      <c r="L29" s="32">
        <v>95</v>
      </c>
      <c r="M29" s="32">
        <v>75</v>
      </c>
      <c r="N29" s="22"/>
    </row>
    <row r="30" spans="1:14" s="4" customFormat="1" ht="26.25">
      <c r="A30" s="3">
        <v>23</v>
      </c>
      <c r="B30" s="15" t="s">
        <v>25</v>
      </c>
      <c r="C30" s="30">
        <f t="shared" si="1"/>
        <v>91.251666666666665</v>
      </c>
      <c r="D30" s="30">
        <v>91.251666666666665</v>
      </c>
      <c r="E30" s="31">
        <f t="shared" si="0"/>
        <v>1</v>
      </c>
      <c r="F30" s="23"/>
      <c r="G30" s="30">
        <v>79.89</v>
      </c>
      <c r="H30" s="30">
        <v>112.37</v>
      </c>
      <c r="I30" s="30">
        <v>105.25</v>
      </c>
      <c r="J30" s="30">
        <v>105</v>
      </c>
      <c r="K30" s="30"/>
      <c r="L30" s="32">
        <v>70</v>
      </c>
      <c r="M30" s="32">
        <v>75</v>
      </c>
      <c r="N30" s="22"/>
    </row>
    <row r="31" spans="1:14" ht="26.25">
      <c r="A31" s="2">
        <v>24</v>
      </c>
      <c r="B31" s="10" t="s">
        <v>26</v>
      </c>
      <c r="C31" s="30">
        <f t="shared" si="1"/>
        <v>42.55</v>
      </c>
      <c r="D31" s="30">
        <v>42.55</v>
      </c>
      <c r="E31" s="31">
        <f t="shared" si="0"/>
        <v>1</v>
      </c>
      <c r="F31" s="23"/>
      <c r="G31" s="30">
        <v>30.54</v>
      </c>
      <c r="H31" s="30">
        <v>74.88</v>
      </c>
      <c r="I31" s="30">
        <v>28.63</v>
      </c>
      <c r="J31" s="30">
        <v>56.25</v>
      </c>
      <c r="K31" s="30"/>
      <c r="L31" s="32">
        <v>40</v>
      </c>
      <c r="M31" s="32">
        <v>25</v>
      </c>
    </row>
    <row r="32" spans="1:14" ht="26.25">
      <c r="A32" s="2">
        <v>25</v>
      </c>
      <c r="B32" s="10" t="s">
        <v>27</v>
      </c>
      <c r="C32" s="30">
        <f t="shared" si="1"/>
        <v>138.5972222222222</v>
      </c>
      <c r="D32" s="30">
        <v>138.5972222222222</v>
      </c>
      <c r="E32" s="31">
        <f t="shared" si="0"/>
        <v>1</v>
      </c>
      <c r="F32" s="23"/>
      <c r="G32" s="30">
        <v>177.23</v>
      </c>
      <c r="H32" s="30">
        <f>59.9/0.375</f>
        <v>159.73333333333332</v>
      </c>
      <c r="I32" s="30">
        <v>94.62</v>
      </c>
      <c r="J32" s="30">
        <v>140</v>
      </c>
      <c r="K32" s="30"/>
      <c r="L32" s="32">
        <v>120</v>
      </c>
      <c r="M32" s="32">
        <v>140</v>
      </c>
    </row>
    <row r="33" spans="1:14" ht="46.5" customHeight="1">
      <c r="A33" s="2">
        <v>26</v>
      </c>
      <c r="B33" s="10" t="s">
        <v>28</v>
      </c>
      <c r="C33" s="30">
        <f t="shared" si="1"/>
        <v>74.580833333333331</v>
      </c>
      <c r="D33" s="30">
        <v>74.580833333333331</v>
      </c>
      <c r="E33" s="31">
        <f t="shared" si="0"/>
        <v>1</v>
      </c>
      <c r="F33" s="23"/>
      <c r="G33" s="30">
        <v>104.44</v>
      </c>
      <c r="H33" s="30">
        <f>69.9/0.8</f>
        <v>87.375</v>
      </c>
      <c r="I33" s="30">
        <v>106.67</v>
      </c>
      <c r="J33" s="30">
        <v>48</v>
      </c>
      <c r="K33" s="30"/>
      <c r="L33" s="32">
        <v>46</v>
      </c>
      <c r="M33" s="32">
        <v>55</v>
      </c>
    </row>
    <row r="34" spans="1:14" s="7" customFormat="1" ht="26.25">
      <c r="A34" s="9">
        <v>27</v>
      </c>
      <c r="B34" s="10" t="s">
        <v>29</v>
      </c>
      <c r="C34" s="30">
        <f>AVERAGE(G34:M34)</f>
        <v>32.631666666666668</v>
      </c>
      <c r="D34" s="30">
        <v>32.631666666666668</v>
      </c>
      <c r="E34" s="31">
        <f t="shared" si="0"/>
        <v>1</v>
      </c>
      <c r="F34" s="24"/>
      <c r="G34" s="30">
        <v>19.989999999999998</v>
      </c>
      <c r="H34" s="30">
        <v>25.9</v>
      </c>
      <c r="I34" s="30">
        <v>39.9</v>
      </c>
      <c r="J34" s="30">
        <v>40</v>
      </c>
      <c r="K34" s="30"/>
      <c r="L34" s="32">
        <v>35</v>
      </c>
      <c r="M34" s="32">
        <v>35</v>
      </c>
      <c r="N34" s="11"/>
    </row>
    <row r="35" spans="1:14" s="7" customFormat="1" ht="68.25" customHeight="1">
      <c r="A35" s="9">
        <v>28</v>
      </c>
      <c r="B35" s="10" t="s">
        <v>30</v>
      </c>
      <c r="C35" s="30">
        <f t="shared" si="1"/>
        <v>36.25</v>
      </c>
      <c r="D35" s="30">
        <v>34.32</v>
      </c>
      <c r="E35" s="51">
        <f t="shared" si="0"/>
        <v>1.0562354312354312</v>
      </c>
      <c r="F35" s="23" t="s">
        <v>75</v>
      </c>
      <c r="G35" s="30">
        <v>27</v>
      </c>
      <c r="H35" s="30">
        <v>32.9</v>
      </c>
      <c r="I35" s="54">
        <v>39.6</v>
      </c>
      <c r="J35" s="30">
        <v>48</v>
      </c>
      <c r="K35" s="30"/>
      <c r="L35" s="52">
        <v>35</v>
      </c>
      <c r="M35" s="32">
        <v>35</v>
      </c>
      <c r="N35" s="11"/>
    </row>
    <row r="36" spans="1:14" s="7" customFormat="1" ht="26.25">
      <c r="A36" s="9">
        <v>29</v>
      </c>
      <c r="B36" s="10" t="s">
        <v>31</v>
      </c>
      <c r="C36" s="30">
        <f t="shared" si="1"/>
        <v>52.631666666666661</v>
      </c>
      <c r="D36" s="30">
        <v>52.631666666666661</v>
      </c>
      <c r="E36" s="33">
        <f t="shared" si="0"/>
        <v>1</v>
      </c>
      <c r="F36" s="23"/>
      <c r="G36" s="30">
        <v>51.99</v>
      </c>
      <c r="H36" s="30">
        <v>49.9</v>
      </c>
      <c r="I36" s="30">
        <v>45.9</v>
      </c>
      <c r="J36" s="30">
        <v>58</v>
      </c>
      <c r="K36" s="30"/>
      <c r="L36" s="32">
        <v>55</v>
      </c>
      <c r="M36" s="32">
        <v>55</v>
      </c>
      <c r="N36" s="11"/>
    </row>
    <row r="37" spans="1:14" s="7" customFormat="1" ht="48" customHeight="1">
      <c r="A37" s="9">
        <v>30</v>
      </c>
      <c r="B37" s="10" t="s">
        <v>32</v>
      </c>
      <c r="C37" s="30">
        <f t="shared" si="1"/>
        <v>46.631666666666661</v>
      </c>
      <c r="D37" s="30">
        <v>45.798333333333325</v>
      </c>
      <c r="E37" s="51">
        <f t="shared" si="0"/>
        <v>1.0181957130899961</v>
      </c>
      <c r="F37" s="23" t="s">
        <v>73</v>
      </c>
      <c r="G37" s="30">
        <v>39.99</v>
      </c>
      <c r="H37" s="30">
        <v>59.9</v>
      </c>
      <c r="I37" s="30">
        <v>41.9</v>
      </c>
      <c r="J37" s="30">
        <v>48</v>
      </c>
      <c r="K37" s="30"/>
      <c r="L37" s="52">
        <v>55</v>
      </c>
      <c r="M37" s="32">
        <v>35</v>
      </c>
      <c r="N37" s="11"/>
    </row>
    <row r="38" spans="1:14" ht="34.5" customHeight="1">
      <c r="A38" s="2">
        <v>31</v>
      </c>
      <c r="B38" s="10" t="s">
        <v>33</v>
      </c>
      <c r="C38" s="30">
        <f t="shared" si="1"/>
        <v>120.29833333333333</v>
      </c>
      <c r="D38" s="30">
        <v>120.29833333333333</v>
      </c>
      <c r="E38" s="33">
        <f t="shared" si="0"/>
        <v>1</v>
      </c>
      <c r="F38" s="23"/>
      <c r="G38" s="30">
        <v>86.99</v>
      </c>
      <c r="H38" s="30">
        <v>94.9</v>
      </c>
      <c r="I38" s="30">
        <v>119.9</v>
      </c>
      <c r="J38" s="30">
        <v>140</v>
      </c>
      <c r="K38" s="30"/>
      <c r="L38" s="32">
        <v>140</v>
      </c>
      <c r="M38" s="32">
        <v>140</v>
      </c>
    </row>
    <row r="39" spans="1:14" ht="45" customHeight="1">
      <c r="A39" s="2">
        <v>32</v>
      </c>
      <c r="B39" s="10" t="s">
        <v>34</v>
      </c>
      <c r="C39" s="30">
        <f t="shared" si="1"/>
        <v>901.26714285714297</v>
      </c>
      <c r="D39" s="30">
        <v>901.26714285714297</v>
      </c>
      <c r="E39" s="31">
        <f t="shared" si="0"/>
        <v>1</v>
      </c>
      <c r="F39" s="23"/>
      <c r="G39" s="30">
        <v>1162.48</v>
      </c>
      <c r="H39" s="30">
        <f>189.9/0.35</f>
        <v>542.57142857142867</v>
      </c>
      <c r="I39" s="30">
        <v>998.75</v>
      </c>
      <c r="J39" s="30"/>
      <c r="K39" s="30"/>
      <c r="L39" s="32"/>
      <c r="M39" s="32"/>
    </row>
    <row r="40" spans="1:14" ht="30.75" customHeight="1">
      <c r="A40" s="8"/>
      <c r="B40" s="20" t="s">
        <v>70</v>
      </c>
      <c r="C40" s="29"/>
      <c r="D40" s="29"/>
      <c r="E40" s="29"/>
      <c r="F40" s="35"/>
      <c r="G40" s="42"/>
      <c r="H40" s="42"/>
      <c r="I40" s="42"/>
      <c r="J40" s="42"/>
      <c r="K40" s="42"/>
      <c r="L40" s="42"/>
      <c r="M40" s="43"/>
    </row>
    <row r="41" spans="1:14" ht="30.75" customHeight="1">
      <c r="A41" s="2">
        <v>33</v>
      </c>
      <c r="B41" s="16" t="s">
        <v>35</v>
      </c>
      <c r="C41" s="30" t="e">
        <f t="shared" ref="C41:C60" si="2">AVERAGE(G41:M41)</f>
        <v>#DIV/0!</v>
      </c>
      <c r="D41" s="30" t="e">
        <v>#DIV/0!</v>
      </c>
      <c r="E41" s="36" t="e">
        <f>C41/D41</f>
        <v>#DIV/0!</v>
      </c>
      <c r="F41" s="34"/>
      <c r="G41" s="37"/>
      <c r="H41" s="37"/>
      <c r="I41" s="37"/>
      <c r="J41" s="37"/>
      <c r="K41" s="37"/>
      <c r="L41" s="37"/>
      <c r="M41" s="37"/>
    </row>
    <row r="42" spans="1:14" ht="26.25">
      <c r="A42" s="2">
        <v>34</v>
      </c>
      <c r="B42" s="17" t="s">
        <v>36</v>
      </c>
      <c r="C42" s="30">
        <f t="shared" si="2"/>
        <v>123.37666666666667</v>
      </c>
      <c r="D42" s="30">
        <v>123.37666666666667</v>
      </c>
      <c r="E42" s="36">
        <f t="shared" ref="E42:E60" si="3">C42/D42</f>
        <v>1</v>
      </c>
      <c r="F42" s="23"/>
      <c r="G42" s="32"/>
      <c r="H42" s="32">
        <v>107.07</v>
      </c>
      <c r="I42" s="32">
        <v>169</v>
      </c>
      <c r="J42" s="32"/>
      <c r="K42" s="32">
        <v>94.06</v>
      </c>
      <c r="L42" s="32"/>
      <c r="M42" s="32"/>
    </row>
    <row r="43" spans="1:14" ht="24.75" customHeight="1">
      <c r="A43" s="2">
        <v>35</v>
      </c>
      <c r="B43" s="17" t="s">
        <v>37</v>
      </c>
      <c r="C43" s="30">
        <f t="shared" si="2"/>
        <v>1299</v>
      </c>
      <c r="D43" s="30">
        <v>1299</v>
      </c>
      <c r="E43" s="36">
        <f t="shared" si="3"/>
        <v>1</v>
      </c>
      <c r="F43" s="34"/>
      <c r="G43" s="38"/>
      <c r="H43" s="38"/>
      <c r="I43" s="38"/>
      <c r="J43" s="38"/>
      <c r="K43" s="38">
        <v>1299</v>
      </c>
      <c r="L43" s="38"/>
      <c r="M43" s="38"/>
    </row>
    <row r="44" spans="1:14" ht="30" customHeight="1">
      <c r="A44" s="2">
        <v>36</v>
      </c>
      <c r="B44" s="17" t="s">
        <v>45</v>
      </c>
      <c r="C44" s="30">
        <f t="shared" si="2"/>
        <v>56.415555555555557</v>
      </c>
      <c r="D44" s="30">
        <v>56.415555555555557</v>
      </c>
      <c r="E44" s="36">
        <f t="shared" si="3"/>
        <v>1</v>
      </c>
      <c r="F44" s="23"/>
      <c r="G44" s="32">
        <v>55.16</v>
      </c>
      <c r="H44" s="32">
        <v>74.916666666666671</v>
      </c>
      <c r="I44" s="32">
        <v>39.17</v>
      </c>
      <c r="J44" s="32"/>
      <c r="K44" s="32"/>
      <c r="L44" s="32"/>
      <c r="M44" s="32"/>
    </row>
    <row r="45" spans="1:14" ht="27.75" customHeight="1">
      <c r="A45" s="2">
        <v>37</v>
      </c>
      <c r="B45" s="17" t="s">
        <v>49</v>
      </c>
      <c r="C45" s="30">
        <f t="shared" si="2"/>
        <v>21.975000000000001</v>
      </c>
      <c r="D45" s="30">
        <v>21.975000000000001</v>
      </c>
      <c r="E45" s="36">
        <f t="shared" si="3"/>
        <v>1</v>
      </c>
      <c r="F45" s="34"/>
      <c r="G45" s="32">
        <v>22.5</v>
      </c>
      <c r="H45" s="32">
        <v>39.9</v>
      </c>
      <c r="I45" s="32">
        <v>8</v>
      </c>
      <c r="J45" s="32">
        <f>35/2</f>
        <v>17.5</v>
      </c>
      <c r="K45" s="32"/>
      <c r="L45" s="32"/>
      <c r="M45" s="32"/>
    </row>
    <row r="46" spans="1:14" ht="26.25">
      <c r="A46" s="2">
        <v>38</v>
      </c>
      <c r="B46" s="17" t="s">
        <v>38</v>
      </c>
      <c r="C46" s="30">
        <f t="shared" si="2"/>
        <v>42.014074074074081</v>
      </c>
      <c r="D46" s="30">
        <v>42.014074074074081</v>
      </c>
      <c r="E46" s="36">
        <f t="shared" si="3"/>
        <v>1</v>
      </c>
      <c r="F46" s="23"/>
      <c r="G46" s="30">
        <v>67.87</v>
      </c>
      <c r="H46" s="30">
        <v>33.222222222222221</v>
      </c>
      <c r="I46" s="30">
        <v>24.95</v>
      </c>
      <c r="J46" s="30"/>
      <c r="K46" s="30"/>
      <c r="L46" s="30"/>
      <c r="M46" s="30"/>
    </row>
    <row r="47" spans="1:14" ht="28.5" customHeight="1">
      <c r="A47" s="2">
        <v>39</v>
      </c>
      <c r="B47" s="17" t="s">
        <v>39</v>
      </c>
      <c r="C47" s="30">
        <f t="shared" si="2"/>
        <v>29.03</v>
      </c>
      <c r="D47" s="30">
        <v>29.03</v>
      </c>
      <c r="E47" s="36">
        <f t="shared" si="3"/>
        <v>1</v>
      </c>
      <c r="F47" s="23"/>
      <c r="G47" s="30">
        <v>25.32</v>
      </c>
      <c r="H47" s="30">
        <v>39.9</v>
      </c>
      <c r="I47" s="30">
        <v>15.9</v>
      </c>
      <c r="J47" s="30">
        <v>35</v>
      </c>
      <c r="K47" s="30"/>
      <c r="L47" s="30"/>
      <c r="M47" s="30"/>
    </row>
    <row r="48" spans="1:14" ht="26.25">
      <c r="A48" s="2">
        <v>40</v>
      </c>
      <c r="B48" s="17" t="s">
        <v>40</v>
      </c>
      <c r="C48" s="30">
        <f t="shared" si="2"/>
        <v>60.955000000000005</v>
      </c>
      <c r="D48" s="30">
        <v>60.955000000000005</v>
      </c>
      <c r="E48" s="36">
        <f t="shared" si="3"/>
        <v>1</v>
      </c>
      <c r="F48" s="23"/>
      <c r="G48" s="30">
        <v>53.99</v>
      </c>
      <c r="H48" s="30">
        <v>69.900000000000006</v>
      </c>
      <c r="I48" s="30">
        <v>59.93</v>
      </c>
      <c r="J48" s="30">
        <f>120/150*75</f>
        <v>60</v>
      </c>
      <c r="K48" s="30"/>
      <c r="L48" s="30"/>
      <c r="M48" s="30"/>
    </row>
    <row r="49" spans="1:19" ht="26.25" customHeight="1">
      <c r="A49" s="2">
        <v>41</v>
      </c>
      <c r="B49" s="17" t="s">
        <v>41</v>
      </c>
      <c r="C49" s="30">
        <f t="shared" si="2"/>
        <v>60.922499999999999</v>
      </c>
      <c r="D49" s="30">
        <v>60.922499999999999</v>
      </c>
      <c r="E49" s="36">
        <f t="shared" si="3"/>
        <v>1</v>
      </c>
      <c r="F49" s="34"/>
      <c r="G49" s="30">
        <v>79.790000000000006</v>
      </c>
      <c r="H49" s="30">
        <v>49.9</v>
      </c>
      <c r="I49" s="30">
        <v>39</v>
      </c>
      <c r="J49" s="30">
        <v>75</v>
      </c>
      <c r="K49" s="30"/>
      <c r="L49" s="30"/>
      <c r="M49" s="30"/>
    </row>
    <row r="50" spans="1:19" ht="26.25" customHeight="1">
      <c r="A50" s="2">
        <v>42</v>
      </c>
      <c r="B50" s="17" t="s">
        <v>46</v>
      </c>
      <c r="C50" s="30">
        <f t="shared" si="2"/>
        <v>12.8675</v>
      </c>
      <c r="D50" s="30">
        <v>12.8675</v>
      </c>
      <c r="E50" s="36">
        <f t="shared" si="3"/>
        <v>1</v>
      </c>
      <c r="F50" s="23"/>
      <c r="G50" s="30">
        <v>8.99</v>
      </c>
      <c r="H50" s="30">
        <v>12.48</v>
      </c>
      <c r="I50" s="30">
        <v>8</v>
      </c>
      <c r="J50" s="30">
        <v>22</v>
      </c>
      <c r="K50" s="30"/>
      <c r="L50" s="30"/>
      <c r="M50" s="30"/>
    </row>
    <row r="51" spans="1:19" ht="40.5" customHeight="1">
      <c r="A51" s="12">
        <v>43</v>
      </c>
      <c r="B51" s="17" t="s">
        <v>47</v>
      </c>
      <c r="C51" s="30">
        <f t="shared" si="2"/>
        <v>16.636666666666667</v>
      </c>
      <c r="D51" s="30">
        <v>16.636666666666667</v>
      </c>
      <c r="E51" s="36">
        <f t="shared" si="3"/>
        <v>1</v>
      </c>
      <c r="F51" s="23"/>
      <c r="G51" s="30">
        <v>12.64</v>
      </c>
      <c r="H51" s="30">
        <v>19.95</v>
      </c>
      <c r="I51" s="30">
        <v>17.32</v>
      </c>
      <c r="J51" s="30"/>
      <c r="K51" s="30"/>
      <c r="L51" s="30"/>
      <c r="M51" s="30"/>
    </row>
    <row r="52" spans="1:19" ht="26.25" customHeight="1">
      <c r="A52" s="12">
        <v>44</v>
      </c>
      <c r="B52" s="17" t="s">
        <v>42</v>
      </c>
      <c r="C52" s="30">
        <f t="shared" si="2"/>
        <v>133.26805555555555</v>
      </c>
      <c r="D52" s="30">
        <v>133.26805555555555</v>
      </c>
      <c r="E52" s="36">
        <f t="shared" si="3"/>
        <v>1</v>
      </c>
      <c r="F52" s="23"/>
      <c r="G52" s="30">
        <v>164.48333333333335</v>
      </c>
      <c r="H52" s="30">
        <v>99.749999999999986</v>
      </c>
      <c r="I52" s="30">
        <v>139.94999999999999</v>
      </c>
      <c r="J52" s="30">
        <f>58/0.45</f>
        <v>128.88888888888889</v>
      </c>
      <c r="K52" s="30"/>
      <c r="L52" s="30"/>
      <c r="M52" s="30"/>
    </row>
    <row r="53" spans="1:19" ht="24.75" customHeight="1">
      <c r="A53" s="12">
        <v>53.25</v>
      </c>
      <c r="B53" s="17" t="s">
        <v>48</v>
      </c>
      <c r="C53" s="30">
        <f t="shared" si="2"/>
        <v>154.92909090909092</v>
      </c>
      <c r="D53" s="30">
        <v>154.92909090909092</v>
      </c>
      <c r="E53" s="36">
        <f t="shared" si="3"/>
        <v>1</v>
      </c>
      <c r="F53" s="23"/>
      <c r="G53" s="30">
        <v>175.99</v>
      </c>
      <c r="H53" s="30">
        <v>181.72727272727272</v>
      </c>
      <c r="I53" s="30">
        <v>107.07</v>
      </c>
      <c r="J53" s="30"/>
      <c r="K53" s="30"/>
      <c r="L53" s="30"/>
      <c r="M53" s="30"/>
      <c r="O53" s="5"/>
      <c r="P53" s="5"/>
      <c r="Q53" s="5"/>
      <c r="R53" s="5"/>
      <c r="S53" s="5"/>
    </row>
    <row r="54" spans="1:19" ht="26.25">
      <c r="A54" s="12">
        <v>46</v>
      </c>
      <c r="B54" s="17" t="s">
        <v>43</v>
      </c>
      <c r="C54" s="30">
        <f>AVERAGE(G54:M54)</f>
        <v>2.3983333333333334</v>
      </c>
      <c r="D54" s="30">
        <v>2.3983333333333334</v>
      </c>
      <c r="E54" s="36">
        <f t="shared" si="3"/>
        <v>1</v>
      </c>
      <c r="F54" s="23"/>
      <c r="G54" s="30">
        <v>1.99</v>
      </c>
      <c r="H54" s="30">
        <v>4.9000000000000004</v>
      </c>
      <c r="I54" s="30">
        <v>2</v>
      </c>
      <c r="J54" s="30">
        <v>2</v>
      </c>
      <c r="K54" s="30"/>
      <c r="L54" s="30">
        <v>1.5</v>
      </c>
      <c r="M54" s="30">
        <v>2</v>
      </c>
      <c r="O54" s="5"/>
      <c r="P54" s="5"/>
      <c r="Q54" s="5"/>
      <c r="R54" s="5"/>
      <c r="S54" s="5"/>
    </row>
    <row r="55" spans="1:19" ht="27" customHeight="1">
      <c r="A55" s="12">
        <v>47</v>
      </c>
      <c r="B55" s="17" t="s">
        <v>44</v>
      </c>
      <c r="C55" s="30">
        <f t="shared" si="2"/>
        <v>15.72</v>
      </c>
      <c r="D55" s="30">
        <v>15.72</v>
      </c>
      <c r="E55" s="36">
        <f t="shared" si="3"/>
        <v>1</v>
      </c>
      <c r="F55" s="23"/>
      <c r="G55" s="30"/>
      <c r="H55" s="32">
        <v>15.72</v>
      </c>
      <c r="I55" s="32"/>
      <c r="J55" s="30"/>
      <c r="K55" s="32"/>
      <c r="L55" s="32"/>
      <c r="M55" s="32"/>
      <c r="O55" s="5"/>
      <c r="P55" s="5"/>
      <c r="Q55" s="5"/>
      <c r="R55" s="5"/>
      <c r="S55" s="5"/>
    </row>
    <row r="56" spans="1:19" ht="24" customHeight="1">
      <c r="A56" s="2">
        <v>48</v>
      </c>
      <c r="B56" s="18" t="s">
        <v>72</v>
      </c>
      <c r="C56" s="30" t="e">
        <f t="shared" si="2"/>
        <v>#DIV/0!</v>
      </c>
      <c r="D56" s="30" t="e">
        <v>#DIV/0!</v>
      </c>
      <c r="E56" s="36" t="e">
        <f t="shared" si="3"/>
        <v>#DIV/0!</v>
      </c>
      <c r="F56" s="34"/>
      <c r="G56" s="30"/>
      <c r="H56" s="30"/>
      <c r="I56" s="30"/>
      <c r="J56" s="30"/>
      <c r="K56" s="30"/>
      <c r="L56" s="30"/>
      <c r="M56" s="30"/>
    </row>
    <row r="57" spans="1:19" ht="30" customHeight="1">
      <c r="A57" s="2">
        <v>49</v>
      </c>
      <c r="B57" s="18" t="s">
        <v>61</v>
      </c>
      <c r="C57" s="30">
        <f t="shared" si="2"/>
        <v>75.13</v>
      </c>
      <c r="D57" s="30">
        <v>75.13</v>
      </c>
      <c r="E57" s="36">
        <f t="shared" si="3"/>
        <v>1</v>
      </c>
      <c r="F57" s="23"/>
      <c r="G57" s="30">
        <v>82.99</v>
      </c>
      <c r="H57" s="30">
        <v>59.9</v>
      </c>
      <c r="I57" s="30">
        <v>82.5</v>
      </c>
      <c r="J57" s="30"/>
      <c r="K57" s="30"/>
      <c r="L57" s="30"/>
      <c r="M57" s="30"/>
    </row>
    <row r="58" spans="1:19" ht="28.5" customHeight="1">
      <c r="A58" s="2">
        <v>50</v>
      </c>
      <c r="B58" s="18" t="s">
        <v>60</v>
      </c>
      <c r="C58" s="30">
        <f t="shared" si="2"/>
        <v>31.9</v>
      </c>
      <c r="D58" s="30">
        <v>31.9</v>
      </c>
      <c r="E58" s="36">
        <f t="shared" si="3"/>
        <v>1</v>
      </c>
      <c r="F58" s="34"/>
      <c r="G58" s="30"/>
      <c r="H58" s="30"/>
      <c r="I58" s="30">
        <v>31.9</v>
      </c>
      <c r="J58" s="30"/>
      <c r="K58" s="30"/>
      <c r="L58" s="30"/>
      <c r="M58" s="30"/>
      <c r="O58" s="5"/>
      <c r="P58" s="5"/>
      <c r="Q58" s="5"/>
      <c r="R58" s="5"/>
      <c r="S58" s="5"/>
    </row>
    <row r="59" spans="1:19" ht="27.75" customHeight="1">
      <c r="A59" s="2">
        <v>51</v>
      </c>
      <c r="B59" s="18" t="s">
        <v>62</v>
      </c>
      <c r="C59" s="30">
        <f t="shared" si="2"/>
        <v>139.9</v>
      </c>
      <c r="D59" s="30">
        <v>139.9</v>
      </c>
      <c r="E59" s="36">
        <f t="shared" si="3"/>
        <v>1</v>
      </c>
      <c r="F59" s="34"/>
      <c r="G59" s="30"/>
      <c r="H59" s="30"/>
      <c r="I59" s="30">
        <v>139.9</v>
      </c>
      <c r="J59" s="30"/>
      <c r="K59" s="30"/>
      <c r="L59" s="30"/>
      <c r="M59" s="30"/>
      <c r="O59" s="5"/>
      <c r="P59" s="5"/>
      <c r="Q59" s="5"/>
      <c r="R59" s="5"/>
      <c r="S59" s="5"/>
    </row>
    <row r="60" spans="1:19" ht="28.5" customHeight="1">
      <c r="A60" s="2">
        <v>52</v>
      </c>
      <c r="B60" s="18" t="s">
        <v>59</v>
      </c>
      <c r="C60" s="30">
        <f t="shared" si="2"/>
        <v>90</v>
      </c>
      <c r="D60" s="30">
        <v>90</v>
      </c>
      <c r="E60" s="36">
        <f t="shared" si="3"/>
        <v>1</v>
      </c>
      <c r="F60" s="34"/>
      <c r="G60" s="32"/>
      <c r="H60" s="32"/>
      <c r="I60" s="32"/>
      <c r="J60" s="32"/>
      <c r="K60" s="39">
        <v>90</v>
      </c>
      <c r="L60" s="32"/>
      <c r="M60" s="32"/>
      <c r="O60" s="5"/>
      <c r="P60" s="5"/>
      <c r="Q60" s="5"/>
      <c r="R60" s="5"/>
      <c r="S60" s="5"/>
    </row>
  </sheetData>
  <mergeCells count="7">
    <mergeCell ref="E5:E6"/>
    <mergeCell ref="J5:K5"/>
    <mergeCell ref="F4:F6"/>
    <mergeCell ref="A5:A6"/>
    <mergeCell ref="B5:B6"/>
    <mergeCell ref="C5:C6"/>
    <mergeCell ref="D5:D6"/>
  </mergeCells>
  <pageMargins left="1.1811023622047245" right="0.39370078740157483" top="0.59055118110236227" bottom="0.59055118110236227" header="0.51181102362204722" footer="0.51181102362204722"/>
  <pageSetup paperSize="9" scale="2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11.05.20</vt:lpstr>
      <vt:lpstr>'11.05.20'!Область_печати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2020-05-11T06:14:36Z</cp:lastPrinted>
  <dcterms:created xsi:type="dcterms:W3CDTF">2020-02-26T18:00:37Z</dcterms:created>
  <dcterms:modified xsi:type="dcterms:W3CDTF">2020-05-11T06:14:37Z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